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13_ncr:1_{C86F92F4-DDF8-4F3E-99A1-3290508A8D01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5" l="1"/>
  <c r="E79" i="5"/>
  <c r="D71" i="5"/>
  <c r="B47" i="5" l="1"/>
  <c r="F37" i="5"/>
  <c r="G11" i="5"/>
  <c r="D47" i="5" l="1"/>
  <c r="F47" i="5" s="1"/>
  <c r="H47" i="5" s="1"/>
  <c r="E84" i="5"/>
  <c r="E85" i="5"/>
  <c r="E86" i="5"/>
  <c r="E83" i="5"/>
  <c r="E82" i="5"/>
  <c r="E81" i="5"/>
  <c r="E80" i="5"/>
  <c r="J47" i="5" l="1"/>
  <c r="E59" i="5" s="1"/>
  <c r="G59" i="5" s="1"/>
  <c r="F80" i="5"/>
  <c r="G80" i="5" s="1"/>
  <c r="H80" i="5" s="1"/>
  <c r="F85" i="5"/>
  <c r="G85" i="5" s="1"/>
  <c r="H85" i="5" s="1"/>
  <c r="F86" i="5"/>
  <c r="G86" i="5" s="1"/>
  <c r="H86" i="5" s="1"/>
  <c r="F79" i="5"/>
  <c r="G79" i="5" s="1"/>
  <c r="H79" i="5" s="1"/>
  <c r="F81" i="5"/>
  <c r="G81" i="5" s="1"/>
  <c r="H81" i="5" s="1"/>
  <c r="F71" i="5"/>
  <c r="H71" i="5" s="1"/>
  <c r="J71" i="5" s="1"/>
  <c r="F82" i="5"/>
  <c r="G82" i="5" s="1"/>
  <c r="H82" i="5" s="1"/>
  <c r="F83" i="5"/>
  <c r="G83" i="5" s="1"/>
  <c r="H83" i="5" s="1"/>
  <c r="F84" i="5"/>
  <c r="G84" i="5" s="1"/>
  <c r="H84" i="5" s="1"/>
</calcChain>
</file>

<file path=xl/sharedStrings.xml><?xml version="1.0" encoding="utf-8"?>
<sst xmlns="http://schemas.openxmlformats.org/spreadsheetml/2006/main" count="46" uniqueCount="46">
  <si>
    <t>SIMULATION IHRER INVESTITION (EUR)</t>
  </si>
  <si>
    <t>Bitte füllen Sie nur die türkisblauen Felder aus.</t>
  </si>
  <si>
    <t>Referenzpreis</t>
  </si>
  <si>
    <t>Zeichnungspreis</t>
  </si>
  <si>
    <t>Discount</t>
  </si>
  <si>
    <r>
      <rPr>
        <b/>
        <u/>
        <sz val="18"/>
        <color rgb="FF000059"/>
        <rFont val="Century Gothic"/>
        <family val="2"/>
      </rPr>
      <t>Schritt 1</t>
    </r>
    <r>
      <rPr>
        <b/>
        <sz val="18"/>
        <color rgb="FF000059"/>
        <rFont val="Century Gothic"/>
        <family val="2"/>
      </rPr>
      <t xml:space="preserve"> : Geben Sie Ihr geschätztes jährliches Bruttogehalt (einschließlich Prämien/Boni) für 2026 ein</t>
    </r>
  </si>
  <si>
    <t>Bruttojahresgehalt (einschließlich Prämien/Boni)</t>
  </si>
  <si>
    <t>Zulässiger Höchstbetrag für Investitionen (1)</t>
  </si>
  <si>
    <r>
      <rPr>
        <b/>
        <u/>
        <sz val="18"/>
        <color rgb="FF000059"/>
        <rFont val="Century Gothic"/>
        <family val="2"/>
      </rPr>
      <t>Schritt 2 :</t>
    </r>
    <r>
      <rPr>
        <b/>
        <sz val="18"/>
        <color rgb="FF000059"/>
        <rFont val="Century Gothic"/>
        <family val="2"/>
      </rPr>
      <t xml:space="preserve"> Geben Sie den Betrag, den Sie investieren möchten ein (innerhalb des genehmigten Limits)		</t>
    </r>
  </si>
  <si>
    <t>Min €50 | Max 1/4 des Bruttojahresgehalts (innerhalb der Grenze von €50.000)</t>
  </si>
  <si>
    <t>Bruttobetrag, den Sie investieren möchten</t>
  </si>
  <si>
    <r>
      <rPr>
        <b/>
        <u/>
        <sz val="18"/>
        <color rgb="FF000059"/>
        <rFont val="Century Gothic"/>
        <family val="2"/>
      </rPr>
      <t>Schritt 3 :</t>
    </r>
    <r>
      <rPr>
        <b/>
        <sz val="18"/>
        <color rgb="FF000059"/>
        <rFont val="Century Gothic"/>
        <family val="2"/>
      </rPr>
      <t xml:space="preserve"> Visualisieren Sie Ihre Investition zu Beginn der Zeichnung</t>
    </r>
  </si>
  <si>
    <t>Investierter Betrag</t>
  </si>
  <si>
    <t>Anzahl der investierten Aktien</t>
  </si>
  <si>
    <t>Anzahl der zusätzlich angebotenen Aktien</t>
  </si>
  <si>
    <t>Gesamtzahl</t>
  </si>
  <si>
    <t>Tatsächlich investierter</t>
  </si>
  <si>
    <t>(im Rahmen des zulässigen Höchstbetrags)</t>
  </si>
  <si>
    <t>(zum vergünstigten Aktienkurs)</t>
  </si>
  <si>
    <t>(Gratisaktien) (2)</t>
  </si>
  <si>
    <t>der investierten Aktien</t>
  </si>
  <si>
    <t>Gesamtbetrag (3)</t>
  </si>
  <si>
    <t>Höhe der im Zusammenhang mit dem Investment angebotenen Vorteile (Rabatt und Gratisaktien) :</t>
  </si>
  <si>
    <r>
      <rPr>
        <b/>
        <u/>
        <sz val="18"/>
        <color rgb="FF000059"/>
        <rFont val="Century Gothic"/>
        <family val="2"/>
      </rPr>
      <t>Schritt 4 :</t>
    </r>
    <r>
      <rPr>
        <b/>
        <sz val="18"/>
        <color rgb="FF000059"/>
        <rFont val="Century Gothic"/>
        <family val="2"/>
      </rPr>
      <t xml:space="preserve"> Simulieren Sie Ihre Geldanlage, indem Sie den geschätzten Kurs der Aktie </t>
    </r>
    <r>
      <rPr>
        <b/>
        <u/>
        <sz val="18"/>
        <color rgb="FF000059"/>
        <rFont val="Century Gothic"/>
        <family val="2"/>
      </rPr>
      <t>am Ende der Sperrfrist</t>
    </r>
    <r>
      <rPr>
        <b/>
        <sz val="18"/>
        <color rgb="FF000059"/>
        <rFont val="Century Gothic"/>
        <family val="2"/>
      </rPr>
      <t xml:space="preserve"> eingeben</t>
    </r>
  </si>
  <si>
    <t>(Dauer von 3 Jahren, außer im Falle einer vorzeitigen Freigabe)</t>
  </si>
  <si>
    <t>Ihre Investition wird der Entwicklung des Elis-Aktienkurses folgen, sowohl nach oben als auch nach unten. Sie ist somit dem Risiko eines Kapitalverlustes ausgesetzt.</t>
  </si>
  <si>
    <t>Geschätzter Kurs der Elis-Aktie</t>
  </si>
  <si>
    <t>Entwicklung der Aktie</t>
  </si>
  <si>
    <t xml:space="preserve">Geschätzter Gesamtwert </t>
  </si>
  <si>
    <t>Geschätzter</t>
  </si>
  <si>
    <t>Geschätzter Gesamtgewinn in % in</t>
  </si>
  <si>
    <t>am Fälligkeitstag</t>
  </si>
  <si>
    <t>zum Fälligkeitstag</t>
  </si>
  <si>
    <t>Ihrer Investition</t>
  </si>
  <si>
    <t>Gesamtgewinn</t>
  </si>
  <si>
    <t>Relation zur ursprünglichen Investition</t>
  </si>
  <si>
    <t>AKTIENKURSSCHWANKUNGSTABELLE</t>
  </si>
  <si>
    <t>Entwicklung der Aktie zum Fälligkeitstag</t>
  </si>
  <si>
    <t>Geschätzter Kurs der Elis-Aktie am Fälligkeitstag</t>
  </si>
  <si>
    <t>Geschätzter Endertrag Ihrer Investition</t>
  </si>
  <si>
    <t>Geschätzter Gesamtgewinn</t>
  </si>
  <si>
    <t>Geschätzter Gesamtgewinn in % in Relation zur ursprünglichen Investition</t>
  </si>
  <si>
    <r>
      <t xml:space="preserve">Bitte beachten Sie: Alle Beträge und möglichen Gewinne enthalten </t>
    </r>
    <r>
      <rPr>
        <b/>
        <i/>
        <u/>
        <sz val="18"/>
        <color rgb="FFFF0000"/>
        <rFont val="Century Gothic"/>
        <family val="2"/>
      </rPr>
      <t>keine Steuern und Sozialabgaben.</t>
    </r>
  </si>
  <si>
    <t>(1) in Höhe von 25 % des für 2026 geschätzten Jahresbruttogehalts (einschließlich Boni) bis zu einem Höchstbetrag von 50.000 € (zulässiger Höchstbetrag für Investitionen)</t>
  </si>
  <si>
    <t>(2) 1 Gratisaktie für 10 gekaufte Aktien</t>
  </si>
  <si>
    <t>(3) berechnet auf der Grundlage der Gesamtzahl der investierten Aktien zum Referenzpreis der Aktie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</si>
</sst>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[$€-2]\ * #,##0.00_);_([$€-2]\ * \(#,##0.00\);_([$€-2]\ * &quot;-&quot;??_);_(@_)"/>
    <numFmt numFmtId="165" formatCode="#,##0.00\ &quot;€&quot;"/>
    <numFmt numFmtId="166" formatCode="_-* #,##0.00\ [$€-40C]_-;\-* #,##0.00\ [$€-40C]_-;_-* &quot;-&quot;??\ [$€-40C]_-;_-@_-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22"/>
      <color rgb="FF000059"/>
      <name val="Century Gothic"/>
      <family val="2"/>
    </font>
    <font>
      <b/>
      <sz val="20"/>
      <color rgb="FF000059"/>
      <name val="Centhury gothic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i/>
      <u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sz val="18"/>
      <color rgb="FF000059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8"/>
      <color rgb="FF16CBE2"/>
      <name val="Calibri"/>
      <family val="2"/>
      <scheme val="minor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u/>
      <sz val="18"/>
      <color rgb="FF000059"/>
      <name val="Centhury gothic"/>
    </font>
    <font>
      <b/>
      <i/>
      <u/>
      <sz val="18"/>
      <color rgb="FF000059"/>
      <name val="Century Gothic"/>
      <family val="2"/>
    </font>
    <font>
      <i/>
      <sz val="11"/>
      <color rgb="FF000059"/>
      <name val="Century Gothic"/>
      <family val="2"/>
    </font>
    <font>
      <sz val="13"/>
      <color theme="1"/>
      <name val="Century Gothic"/>
      <family val="2"/>
    </font>
    <font>
      <i/>
      <sz val="18"/>
      <color rgb="FF000059"/>
      <name val="Century Gothic"/>
      <family val="2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9" fontId="28" fillId="0" borderId="1" xfId="3" applyFont="1" applyBorder="1" applyProtection="1"/>
    <xf numFmtId="165" fontId="24" fillId="0" borderId="1" xfId="3" applyNumberFormat="1" applyFont="1" applyBorder="1" applyProtection="1"/>
    <xf numFmtId="165" fontId="22" fillId="0" borderId="1" xfId="3" applyNumberFormat="1" applyFont="1" applyBorder="1" applyProtection="1"/>
    <xf numFmtId="165" fontId="28" fillId="3" borderId="1" xfId="3" applyNumberFormat="1" applyFont="1" applyFill="1" applyBorder="1" applyProtection="1"/>
    <xf numFmtId="0" fontId="19" fillId="0" borderId="0" xfId="3" applyNumberFormat="1" applyFont="1" applyFill="1" applyBorder="1" applyAlignment="1" applyProtection="1">
      <alignment horizontal="center"/>
    </xf>
    <xf numFmtId="166" fontId="42" fillId="0" borderId="0" xfId="1" applyNumberFormat="1" applyFont="1" applyFill="1" applyBorder="1" applyProtection="1">
      <protection locked="0"/>
    </xf>
    <xf numFmtId="9" fontId="28" fillId="3" borderId="1" xfId="3" applyFont="1" applyFill="1" applyBorder="1" applyProtection="1"/>
    <xf numFmtId="9" fontId="27" fillId="0" borderId="1" xfId="3" applyFont="1" applyBorder="1" applyProtection="1"/>
    <xf numFmtId="9" fontId="30" fillId="3" borderId="1" xfId="3" applyFont="1" applyFill="1" applyBorder="1" applyProtection="1"/>
    <xf numFmtId="9" fontId="29" fillId="0" borderId="1" xfId="3" applyFont="1" applyBorder="1" applyProtection="1"/>
    <xf numFmtId="10" fontId="36" fillId="0" borderId="0" xfId="3" applyNumberFormat="1" applyFont="1" applyFill="1" applyBorder="1" applyAlignment="1" applyProtection="1">
      <alignment horizontal="center"/>
    </xf>
    <xf numFmtId="166" fontId="36" fillId="0" borderId="0" xfId="1" applyNumberFormat="1" applyFont="1" applyFill="1" applyBorder="1" applyProtection="1"/>
    <xf numFmtId="44" fontId="36" fillId="0" borderId="0" xfId="1" applyFont="1" applyFill="1" applyBorder="1" applyProtection="1"/>
    <xf numFmtId="1" fontId="36" fillId="0" borderId="0" xfId="1" applyNumberFormat="1" applyFont="1" applyFill="1" applyBorder="1" applyAlignment="1" applyProtection="1">
      <alignment horizontal="center"/>
    </xf>
    <xf numFmtId="44" fontId="17" fillId="4" borderId="0" xfId="1" applyFont="1" applyFill="1" applyBorder="1" applyAlignment="1" applyProtection="1">
      <alignment horizontal="left"/>
    </xf>
    <xf numFmtId="44" fontId="17" fillId="4" borderId="0" xfId="1" applyFont="1" applyFill="1" applyBorder="1" applyAlignment="1" applyProtection="1">
      <alignment horizontal="center"/>
    </xf>
    <xf numFmtId="44" fontId="4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left"/>
    </xf>
    <xf numFmtId="44" fontId="21" fillId="0" borderId="0" xfId="1" applyFont="1" applyAlignment="1" applyProtection="1">
      <alignment horizontal="center"/>
      <protection locked="0"/>
    </xf>
    <xf numFmtId="44" fontId="21" fillId="0" borderId="0" xfId="1" applyFont="1" applyProtection="1">
      <protection locked="0"/>
    </xf>
    <xf numFmtId="10" fontId="19" fillId="5" borderId="0" xfId="3" applyNumberFormat="1" applyFont="1" applyFill="1" applyBorder="1" applyAlignment="1" applyProtection="1">
      <alignment horizontal="left"/>
    </xf>
    <xf numFmtId="0" fontId="19" fillId="5" borderId="0" xfId="3" applyNumberFormat="1" applyFont="1" applyFill="1" applyBorder="1" applyAlignment="1" applyProtection="1">
      <alignment horizontal="center"/>
    </xf>
    <xf numFmtId="0" fontId="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1" fillId="4" borderId="0" xfId="0" applyFont="1" applyFill="1"/>
    <xf numFmtId="0" fontId="4" fillId="4" borderId="0" xfId="0" applyFon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6" fillId="0" borderId="0" xfId="0" applyFont="1"/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8" fillId="0" borderId="0" xfId="0" applyFont="1"/>
    <xf numFmtId="164" fontId="7" fillId="0" borderId="0" xfId="0" applyNumberFormat="1" applyFont="1"/>
    <xf numFmtId="2" fontId="0" fillId="0" borderId="0" xfId="0" applyNumberFormat="1"/>
    <xf numFmtId="0" fontId="14" fillId="4" borderId="0" xfId="0" applyFont="1" applyFill="1"/>
    <xf numFmtId="0" fontId="17" fillId="0" borderId="0" xfId="0" applyFont="1"/>
    <xf numFmtId="0" fontId="7" fillId="0" borderId="0" xfId="0" applyFont="1"/>
    <xf numFmtId="9" fontId="18" fillId="0" borderId="0" xfId="0" applyNumberFormat="1" applyFont="1" applyAlignment="1">
      <alignment horizontal="center" vertical="center"/>
    </xf>
    <xf numFmtId="8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50" fillId="0" borderId="0" xfId="0" applyFont="1"/>
    <xf numFmtId="0" fontId="34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166" fontId="34" fillId="0" borderId="0" xfId="1" applyNumberFormat="1" applyFont="1" applyFill="1" applyBorder="1" applyProtection="1"/>
    <xf numFmtId="0" fontId="4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3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44" fontId="20" fillId="0" borderId="0" xfId="0" applyNumberFormat="1" applyFont="1"/>
    <xf numFmtId="0" fontId="0" fillId="5" borderId="0" xfId="0" applyFill="1"/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44" fontId="19" fillId="5" borderId="0" xfId="0" applyNumberFormat="1" applyFont="1" applyFill="1" applyAlignment="1">
      <alignment horizontal="center"/>
    </xf>
    <xf numFmtId="0" fontId="44" fillId="5" borderId="0" xfId="0" applyFont="1" applyFill="1" applyAlignment="1">
      <alignment horizontal="center" vertical="center"/>
    </xf>
    <xf numFmtId="0" fontId="44" fillId="5" borderId="0" xfId="0" applyFont="1" applyFill="1"/>
    <xf numFmtId="0" fontId="44" fillId="0" borderId="0" xfId="0" applyFont="1"/>
    <xf numFmtId="0" fontId="23" fillId="5" borderId="0" xfId="0" applyFont="1" applyFill="1" applyAlignment="1">
      <alignment horizontal="center"/>
    </xf>
    <xf numFmtId="44" fontId="19" fillId="0" borderId="0" xfId="0" applyNumberFormat="1" applyFont="1" applyAlignment="1">
      <alignment horizontal="center"/>
    </xf>
    <xf numFmtId="44" fontId="0" fillId="0" borderId="0" xfId="0" applyNumberFormat="1"/>
    <xf numFmtId="0" fontId="49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2" borderId="5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44" fontId="24" fillId="0" borderId="1" xfId="0" applyNumberFormat="1" applyFont="1" applyBorder="1"/>
    <xf numFmtId="44" fontId="22" fillId="0" borderId="1" xfId="0" applyNumberFormat="1" applyFont="1" applyBorder="1"/>
    <xf numFmtId="44" fontId="22" fillId="3" borderId="1" xfId="0" applyNumberFormat="1" applyFont="1" applyFill="1" applyBorder="1"/>
    <xf numFmtId="0" fontId="32" fillId="0" borderId="0" xfId="0" applyFont="1" applyAlignment="1">
      <alignment horizontal="left" vertical="center"/>
    </xf>
    <xf numFmtId="0" fontId="31" fillId="0" borderId="0" xfId="0" applyFont="1"/>
    <xf numFmtId="8" fontId="18" fillId="0" borderId="0" xfId="1" applyNumberFormat="1" applyFont="1" applyFill="1" applyAlignment="1" applyProtection="1">
      <alignment horizontal="left" vertical="center"/>
    </xf>
    <xf numFmtId="44" fontId="39" fillId="0" borderId="0" xfId="1" applyFont="1" applyBorder="1" applyAlignment="1" applyProtection="1">
      <alignment horizontal="left" wrapText="1"/>
    </xf>
    <xf numFmtId="0" fontId="39" fillId="0" borderId="0" xfId="4" applyFont="1" applyFill="1" applyBorder="1" applyAlignment="1" applyProtection="1">
      <alignment horizontal="left" wrapText="1"/>
    </xf>
    <xf numFmtId="0" fontId="34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center" vertical="center" wrapText="1"/>
    </xf>
    <xf numFmtId="0" fontId="45" fillId="5" borderId="0" xfId="0" applyFont="1" applyFill="1" applyAlignment="1">
      <alignment horizontal="center"/>
    </xf>
  </cellXfs>
  <cellStyles count="5">
    <cellStyle name="Link" xfId="4" builtinId="8"/>
    <cellStyle name="Monétaire 2" xfId="2" xr:uid="{3C06511D-6F6A-48B5-BB38-A791AD28CF61}"/>
    <cellStyle name="Prozent" xfId="3" builtinId="5"/>
    <cellStyle name="Standard" xfId="0" builtinId="0"/>
    <cellStyle name="Währung" xfId="1" builtinId="4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16CBE2"/>
      <color rgb="FFEAEAEA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14</xdr:row>
      <xdr:rowOff>39525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1761182</xdr:colOff>
      <xdr:row>8</xdr:row>
      <xdr:rowOff>152763</xdr:rowOff>
    </xdr:from>
    <xdr:to>
      <xdr:col>4</xdr:col>
      <xdr:colOff>1207344</xdr:colOff>
      <xdr:row>12</xdr:row>
      <xdr:rowOff>111290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724458" y="2550435"/>
          <a:ext cx="1340214" cy="1173786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1380160</xdr:colOff>
      <xdr:row>10</xdr:row>
      <xdr:rowOff>59084</xdr:rowOff>
    </xdr:from>
    <xdr:to>
      <xdr:col>5</xdr:col>
      <xdr:colOff>22412</xdr:colOff>
      <xdr:row>11</xdr:row>
      <xdr:rowOff>3196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71895" y="3017437"/>
          <a:ext cx="513635" cy="403553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405557</xdr:colOff>
      <xdr:row>9</xdr:row>
      <xdr:rowOff>14982</xdr:rowOff>
    </xdr:from>
    <xdr:to>
      <xdr:col>5</xdr:col>
      <xdr:colOff>1436898</xdr:colOff>
      <xdr:row>12</xdr:row>
      <xdr:rowOff>2005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857469" y="2718401"/>
          <a:ext cx="1031341" cy="953530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349405</xdr:colOff>
      <xdr:row>8</xdr:row>
      <xdr:rowOff>267889</xdr:rowOff>
    </xdr:from>
    <xdr:to>
      <xdr:col>6</xdr:col>
      <xdr:colOff>1431925</xdr:colOff>
      <xdr:row>12</xdr:row>
      <xdr:rowOff>26590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127413" y="2664022"/>
          <a:ext cx="1082520" cy="993974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4</xdr:col>
      <xdr:colOff>716292</xdr:colOff>
      <xdr:row>54</xdr:row>
      <xdr:rowOff>25066</xdr:rowOff>
    </xdr:from>
    <xdr:to>
      <xdr:col>4</xdr:col>
      <xdr:colOff>1264980</xdr:colOff>
      <xdr:row>57</xdr:row>
      <xdr:rowOff>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08027" y="13248007"/>
          <a:ext cx="548688" cy="580133"/>
        </a:xfrm>
        <a:prstGeom prst="rect">
          <a:avLst/>
        </a:prstGeom>
      </xdr:spPr>
    </xdr:pic>
    <xdr:clientData/>
  </xdr:twoCellAnchor>
  <xdr:twoCellAnchor editAs="oneCell">
    <xdr:from>
      <xdr:col>4</xdr:col>
      <xdr:colOff>1775547</xdr:colOff>
      <xdr:row>21</xdr:row>
      <xdr:rowOff>161566</xdr:rowOff>
    </xdr:from>
    <xdr:to>
      <xdr:col>5</xdr:col>
      <xdr:colOff>345290</xdr:colOff>
      <xdr:row>23</xdr:row>
      <xdr:rowOff>111474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67282" y="5876566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500054</xdr:colOff>
      <xdr:row>45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565752</xdr:colOff>
      <xdr:row>45</xdr:row>
      <xdr:rowOff>80210</xdr:rowOff>
    </xdr:from>
    <xdr:to>
      <xdr:col>4</xdr:col>
      <xdr:colOff>1077094</xdr:colOff>
      <xdr:row>48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154686" y="11370136"/>
          <a:ext cx="511342" cy="611344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45</xdr:row>
      <xdr:rowOff>160421</xdr:rowOff>
    </xdr:from>
    <xdr:to>
      <xdr:col>6</xdr:col>
      <xdr:colOff>1277174</xdr:colOff>
      <xdr:row>47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649944</xdr:colOff>
      <xdr:row>45</xdr:row>
      <xdr:rowOff>160421</xdr:rowOff>
    </xdr:from>
    <xdr:to>
      <xdr:col>8</xdr:col>
      <xdr:colOff>1093411</xdr:colOff>
      <xdr:row>47</xdr:row>
      <xdr:rowOff>126123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530865</xdr:colOff>
      <xdr:row>69</xdr:row>
      <xdr:rowOff>166875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40130" y="17356699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6</xdr:col>
      <xdr:colOff>1629885</xdr:colOff>
      <xdr:row>69</xdr:row>
      <xdr:rowOff>48670</xdr:rowOff>
    </xdr:from>
    <xdr:to>
      <xdr:col>8</xdr:col>
      <xdr:colOff>137445</xdr:colOff>
      <xdr:row>71</xdr:row>
      <xdr:rowOff>168088</xdr:rowOff>
    </xdr:to>
    <xdr:sp macro="" textlink="">
      <xdr:nvSpPr>
        <xdr:cNvPr id="56" name="Rectangle : coins arrondis 55">
          <a:extLst>
            <a:ext uri="{FF2B5EF4-FFF2-40B4-BE49-F238E27FC236}">
              <a16:creationId xmlns:a16="http://schemas.microsoft.com/office/drawing/2014/main" id="{3ECDABE5-9B53-4C9B-BE1B-7C6BC9E3624D}"/>
            </a:ext>
          </a:extLst>
        </xdr:cNvPr>
        <xdr:cNvSpPr/>
      </xdr:nvSpPr>
      <xdr:spPr>
        <a:xfrm>
          <a:off x="10964385" y="17227288"/>
          <a:ext cx="1880531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571506</xdr:colOff>
      <xdr:row>69</xdr:row>
      <xdr:rowOff>149214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278977" y="17339038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777401</xdr:colOff>
      <xdr:row>69</xdr:row>
      <xdr:rowOff>178081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69136" y="17367905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795327</xdr:colOff>
      <xdr:row>69</xdr:row>
      <xdr:rowOff>162392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129827" y="17172921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51</xdr:row>
      <xdr:rowOff>168088</xdr:rowOff>
    </xdr:from>
    <xdr:to>
      <xdr:col>8</xdr:col>
      <xdr:colOff>1725705</xdr:colOff>
      <xdr:row>59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78440</xdr:colOff>
      <xdr:row>53</xdr:row>
      <xdr:rowOff>168088</xdr:rowOff>
    </xdr:from>
    <xdr:to>
      <xdr:col>6</xdr:col>
      <xdr:colOff>726140</xdr:colOff>
      <xdr:row>57</xdr:row>
      <xdr:rowOff>48746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2940" y="13200529"/>
          <a:ext cx="647700" cy="676275"/>
        </a:xfrm>
        <a:prstGeom prst="rect">
          <a:avLst/>
        </a:prstGeom>
      </xdr:spPr>
    </xdr:pic>
    <xdr:clientData/>
  </xdr:twoCellAnchor>
  <xdr:oneCellAnchor>
    <xdr:from>
      <xdr:col>3</xdr:col>
      <xdr:colOff>1661646</xdr:colOff>
      <xdr:row>1</xdr:row>
      <xdr:rowOff>44823</xdr:rowOff>
    </xdr:from>
    <xdr:ext cx="5973238" cy="941412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B3FB8A6-8A17-4691-AE75-98282D1999D3}"/>
            </a:ext>
          </a:extLst>
        </xdr:cNvPr>
        <xdr:cNvSpPr/>
      </xdr:nvSpPr>
      <xdr:spPr>
        <a:xfrm>
          <a:off x="5624046" y="225798"/>
          <a:ext cx="5973238" cy="941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5875">
                <a:solidFill>
                  <a:srgbClr val="000059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entury Gothic" panose="020B0502020202020204" pitchFamily="34" charset="0"/>
            </a:rPr>
            <a:t>ELIS FOR ALL 2026</a:t>
          </a:r>
        </a:p>
      </xdr:txBody>
    </xdr:sp>
    <xdr:clientData/>
  </xdr:oneCellAnchor>
  <xdr:twoCellAnchor>
    <xdr:from>
      <xdr:col>0</xdr:col>
      <xdr:colOff>672898</xdr:colOff>
      <xdr:row>45</xdr:row>
      <xdr:rowOff>55393</xdr:rowOff>
    </xdr:from>
    <xdr:to>
      <xdr:col>2</xdr:col>
      <xdr:colOff>144164</xdr:colOff>
      <xdr:row>47</xdr:row>
      <xdr:rowOff>174811</xdr:rowOff>
    </xdr:to>
    <xdr:sp macro="" textlink="">
      <xdr:nvSpPr>
        <xdr:cNvPr id="22" name="Rectangle : coins arrondis 21">
          <a:extLst>
            <a:ext uri="{FF2B5EF4-FFF2-40B4-BE49-F238E27FC236}">
              <a16:creationId xmlns:a16="http://schemas.microsoft.com/office/drawing/2014/main" id="{4FEC5FC5-C557-43C1-8CFA-6EB1A6047187}"/>
            </a:ext>
          </a:extLst>
        </xdr:cNvPr>
        <xdr:cNvSpPr/>
      </xdr:nvSpPr>
      <xdr:spPr>
        <a:xfrm>
          <a:off x="672898" y="11328511"/>
          <a:ext cx="1880531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1351977</xdr:colOff>
      <xdr:row>45</xdr:row>
      <xdr:rowOff>50911</xdr:rowOff>
    </xdr:from>
    <xdr:to>
      <xdr:col>4</xdr:col>
      <xdr:colOff>50038</xdr:colOff>
      <xdr:row>47</xdr:row>
      <xdr:rowOff>170329</xdr:rowOff>
    </xdr:to>
    <xdr:sp macro="" textlink="">
      <xdr:nvSpPr>
        <xdr:cNvPr id="24" name="Rectangle : coins arrondis 23">
          <a:extLst>
            <a:ext uri="{FF2B5EF4-FFF2-40B4-BE49-F238E27FC236}">
              <a16:creationId xmlns:a16="http://schemas.microsoft.com/office/drawing/2014/main" id="{710B08EB-535C-4002-B123-24C2D228E7D8}"/>
            </a:ext>
          </a:extLst>
        </xdr:cNvPr>
        <xdr:cNvSpPr/>
      </xdr:nvSpPr>
      <xdr:spPr>
        <a:xfrm>
          <a:off x="3761242" y="11324029"/>
          <a:ext cx="1880531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2796</xdr:colOff>
      <xdr:row>45</xdr:row>
      <xdr:rowOff>46428</xdr:rowOff>
    </xdr:from>
    <xdr:to>
      <xdr:col>6</xdr:col>
      <xdr:colOff>11945</xdr:colOff>
      <xdr:row>47</xdr:row>
      <xdr:rowOff>165846</xdr:rowOff>
    </xdr:to>
    <xdr:sp macro="" textlink="">
      <xdr:nvSpPr>
        <xdr:cNvPr id="34" name="Rectangle : coins arrondis 33">
          <a:extLst>
            <a:ext uri="{FF2B5EF4-FFF2-40B4-BE49-F238E27FC236}">
              <a16:creationId xmlns:a16="http://schemas.microsoft.com/office/drawing/2014/main" id="{6AF10F5D-0C79-4B2C-A53D-AC2890371231}"/>
            </a:ext>
          </a:extLst>
        </xdr:cNvPr>
        <xdr:cNvSpPr/>
      </xdr:nvSpPr>
      <xdr:spPr>
        <a:xfrm>
          <a:off x="7465914" y="11319546"/>
          <a:ext cx="1880531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1611967</xdr:colOff>
      <xdr:row>45</xdr:row>
      <xdr:rowOff>41946</xdr:rowOff>
    </xdr:from>
    <xdr:to>
      <xdr:col>8</xdr:col>
      <xdr:colOff>119527</xdr:colOff>
      <xdr:row>47</xdr:row>
      <xdr:rowOff>161364</xdr:rowOff>
    </xdr:to>
    <xdr:sp macro="" textlink="">
      <xdr:nvSpPr>
        <xdr:cNvPr id="38" name="Rectangle : coins arrondis 37">
          <a:extLst>
            <a:ext uri="{FF2B5EF4-FFF2-40B4-BE49-F238E27FC236}">
              <a16:creationId xmlns:a16="http://schemas.microsoft.com/office/drawing/2014/main" id="{D7538CFE-ABBA-4900-88B5-CA3DB49A972B}"/>
            </a:ext>
          </a:extLst>
        </xdr:cNvPr>
        <xdr:cNvSpPr/>
      </xdr:nvSpPr>
      <xdr:spPr>
        <a:xfrm>
          <a:off x="10946467" y="11315064"/>
          <a:ext cx="1880531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1529051</xdr:colOff>
      <xdr:row>45</xdr:row>
      <xdr:rowOff>48670</xdr:rowOff>
    </xdr:from>
    <xdr:to>
      <xdr:col>10</xdr:col>
      <xdr:colOff>327965</xdr:colOff>
      <xdr:row>47</xdr:row>
      <xdr:rowOff>168088</xdr:rowOff>
    </xdr:to>
    <xdr:sp macro="" textlink="">
      <xdr:nvSpPr>
        <xdr:cNvPr id="39" name="Rectangle : coins arrondis 38">
          <a:extLst>
            <a:ext uri="{FF2B5EF4-FFF2-40B4-BE49-F238E27FC236}">
              <a16:creationId xmlns:a16="http://schemas.microsoft.com/office/drawing/2014/main" id="{F5542B90-079C-47A2-BCA9-51C028708394}"/>
            </a:ext>
          </a:extLst>
        </xdr:cNvPr>
        <xdr:cNvSpPr/>
      </xdr:nvSpPr>
      <xdr:spPr>
        <a:xfrm>
          <a:off x="14236522" y="11321788"/>
          <a:ext cx="1880531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141739</xdr:colOff>
      <xdr:row>33</xdr:row>
      <xdr:rowOff>50911</xdr:rowOff>
    </xdr:from>
    <xdr:to>
      <xdr:col>6</xdr:col>
      <xdr:colOff>150888</xdr:colOff>
      <xdr:row>35</xdr:row>
      <xdr:rowOff>181535</xdr:rowOff>
    </xdr:to>
    <xdr:sp macro="" textlink="">
      <xdr:nvSpPr>
        <xdr:cNvPr id="40" name="Rectangle : coins arrondis 39">
          <a:extLst>
            <a:ext uri="{FF2B5EF4-FFF2-40B4-BE49-F238E27FC236}">
              <a16:creationId xmlns:a16="http://schemas.microsoft.com/office/drawing/2014/main" id="{9F731645-85E3-4629-B0B0-E594B36E2F39}"/>
            </a:ext>
          </a:extLst>
        </xdr:cNvPr>
        <xdr:cNvSpPr/>
      </xdr:nvSpPr>
      <xdr:spPr>
        <a:xfrm>
          <a:off x="7604857" y="8567382"/>
          <a:ext cx="1880531" cy="60127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25198</xdr:colOff>
      <xdr:row>21</xdr:row>
      <xdr:rowOff>68841</xdr:rowOff>
    </xdr:from>
    <xdr:to>
      <xdr:col>4</xdr:col>
      <xdr:colOff>90376</xdr:colOff>
      <xdr:row>23</xdr:row>
      <xdr:rowOff>165847</xdr:rowOff>
    </xdr:to>
    <xdr:sp macro="" textlink="">
      <xdr:nvSpPr>
        <xdr:cNvPr id="41" name="Rectangle : coins arrondis 40">
          <a:extLst>
            <a:ext uri="{FF2B5EF4-FFF2-40B4-BE49-F238E27FC236}">
              <a16:creationId xmlns:a16="http://schemas.microsoft.com/office/drawing/2014/main" id="{9C91BA1B-1DE5-4CA1-8D2A-E6976F18E50E}"/>
            </a:ext>
          </a:extLst>
        </xdr:cNvPr>
        <xdr:cNvSpPr/>
      </xdr:nvSpPr>
      <xdr:spPr>
        <a:xfrm>
          <a:off x="3801580" y="5895900"/>
          <a:ext cx="1880531" cy="60127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1802459</xdr:colOff>
      <xdr:row>21</xdr:row>
      <xdr:rowOff>64359</xdr:rowOff>
    </xdr:from>
    <xdr:to>
      <xdr:col>7</xdr:col>
      <xdr:colOff>130726</xdr:colOff>
      <xdr:row>23</xdr:row>
      <xdr:rowOff>161365</xdr:rowOff>
    </xdr:to>
    <xdr:sp macro="" textlink="">
      <xdr:nvSpPr>
        <xdr:cNvPr id="42" name="Rectangle : coins arrondis 41">
          <a:extLst>
            <a:ext uri="{FF2B5EF4-FFF2-40B4-BE49-F238E27FC236}">
              <a16:creationId xmlns:a16="http://schemas.microsoft.com/office/drawing/2014/main" id="{B38A2418-E18E-494F-A31C-133BAF60241F}"/>
            </a:ext>
          </a:extLst>
        </xdr:cNvPr>
        <xdr:cNvSpPr/>
      </xdr:nvSpPr>
      <xdr:spPr>
        <a:xfrm>
          <a:off x="9265577" y="5891418"/>
          <a:ext cx="1880531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661148</xdr:colOff>
      <xdr:row>69</xdr:row>
      <xdr:rowOff>56029</xdr:rowOff>
    </xdr:from>
    <xdr:to>
      <xdr:col>2</xdr:col>
      <xdr:colOff>132414</xdr:colOff>
      <xdr:row>71</xdr:row>
      <xdr:rowOff>175448</xdr:rowOff>
    </xdr:to>
    <xdr:sp macro="" textlink="">
      <xdr:nvSpPr>
        <xdr:cNvPr id="43" name="Rectangle : coins arrondis 42">
          <a:extLst>
            <a:ext uri="{FF2B5EF4-FFF2-40B4-BE49-F238E27FC236}">
              <a16:creationId xmlns:a16="http://schemas.microsoft.com/office/drawing/2014/main" id="{134A9605-311D-4C1B-9400-7EE2502F9EEA}"/>
            </a:ext>
          </a:extLst>
        </xdr:cNvPr>
        <xdr:cNvSpPr/>
      </xdr:nvSpPr>
      <xdr:spPr>
        <a:xfrm>
          <a:off x="661148" y="17245853"/>
          <a:ext cx="1880531" cy="60127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1336297</xdr:colOff>
      <xdr:row>69</xdr:row>
      <xdr:rowOff>57635</xdr:rowOff>
    </xdr:from>
    <xdr:to>
      <xdr:col>4</xdr:col>
      <xdr:colOff>34358</xdr:colOff>
      <xdr:row>71</xdr:row>
      <xdr:rowOff>177054</xdr:rowOff>
    </xdr:to>
    <xdr:sp macro="" textlink="">
      <xdr:nvSpPr>
        <xdr:cNvPr id="44" name="Rectangle : coins arrondis 43">
          <a:extLst>
            <a:ext uri="{FF2B5EF4-FFF2-40B4-BE49-F238E27FC236}">
              <a16:creationId xmlns:a16="http://schemas.microsoft.com/office/drawing/2014/main" id="{C39248E8-0668-46AF-94CE-3F9276703EDC}"/>
            </a:ext>
          </a:extLst>
        </xdr:cNvPr>
        <xdr:cNvSpPr/>
      </xdr:nvSpPr>
      <xdr:spPr>
        <a:xfrm>
          <a:off x="3745562" y="17247459"/>
          <a:ext cx="1880531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43146</xdr:colOff>
      <xdr:row>69</xdr:row>
      <xdr:rowOff>53153</xdr:rowOff>
    </xdr:from>
    <xdr:to>
      <xdr:col>6</xdr:col>
      <xdr:colOff>52295</xdr:colOff>
      <xdr:row>71</xdr:row>
      <xdr:rowOff>172572</xdr:rowOff>
    </xdr:to>
    <xdr:sp macro="" textlink="">
      <xdr:nvSpPr>
        <xdr:cNvPr id="45" name="Rectangle : coins arrondis 44">
          <a:extLst>
            <a:ext uri="{FF2B5EF4-FFF2-40B4-BE49-F238E27FC236}">
              <a16:creationId xmlns:a16="http://schemas.microsoft.com/office/drawing/2014/main" id="{836C007C-9CDF-416F-8013-B5906438F3B1}"/>
            </a:ext>
          </a:extLst>
        </xdr:cNvPr>
        <xdr:cNvSpPr/>
      </xdr:nvSpPr>
      <xdr:spPr>
        <a:xfrm>
          <a:off x="7506264" y="17242977"/>
          <a:ext cx="1880531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1439409</xdr:colOff>
      <xdr:row>69</xdr:row>
      <xdr:rowOff>59877</xdr:rowOff>
    </xdr:from>
    <xdr:to>
      <xdr:col>10</xdr:col>
      <xdr:colOff>238323</xdr:colOff>
      <xdr:row>71</xdr:row>
      <xdr:rowOff>179296</xdr:rowOff>
    </xdr:to>
    <xdr:sp macro="" textlink="">
      <xdr:nvSpPr>
        <xdr:cNvPr id="46" name="Rectangle : coins arrondis 45">
          <a:extLst>
            <a:ext uri="{FF2B5EF4-FFF2-40B4-BE49-F238E27FC236}">
              <a16:creationId xmlns:a16="http://schemas.microsoft.com/office/drawing/2014/main" id="{D231A7BB-B6EA-4201-896A-2836EEFFE817}"/>
            </a:ext>
          </a:extLst>
        </xdr:cNvPr>
        <xdr:cNvSpPr/>
      </xdr:nvSpPr>
      <xdr:spPr>
        <a:xfrm>
          <a:off x="14146880" y="17249701"/>
          <a:ext cx="1880531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8</xdr:col>
      <xdr:colOff>503890</xdr:colOff>
      <xdr:row>1</xdr:row>
      <xdr:rowOff>75827</xdr:rowOff>
    </xdr:from>
    <xdr:to>
      <xdr:col>9</xdr:col>
      <xdr:colOff>1192889</xdr:colOff>
      <xdr:row>3</xdr:row>
      <xdr:rowOff>95250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B35560B-928A-4016-B835-A78263EA1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829365" y="256802"/>
          <a:ext cx="2517799" cy="8195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3:K93"/>
  <sheetViews>
    <sheetView showGridLines="0" tabSelected="1" zoomScale="58" zoomScaleNormal="58" workbookViewId="0">
      <selection activeCell="F35" sqref="F35"/>
    </sheetView>
  </sheetViews>
  <sheetFormatPr defaultColWidth="11.42578125" defaultRowHeight="14.45"/>
  <cols>
    <col min="2" max="2" width="24.7109375" customWidth="1"/>
    <col min="3" max="3" width="20.5703125" customWidth="1"/>
    <col min="4" max="4" width="27.140625" customWidth="1"/>
    <col min="5" max="5" width="28" customWidth="1"/>
    <col min="6" max="6" width="28.140625" customWidth="1"/>
    <col min="7" max="7" width="25.140625" customWidth="1"/>
    <col min="8" max="8" width="25.42578125" customWidth="1"/>
    <col min="9" max="9" width="26.140625" customWidth="1"/>
    <col min="10" max="10" width="20" customWidth="1"/>
    <col min="11" max="11" width="15.42578125" bestFit="1" customWidth="1"/>
    <col min="12" max="12" width="23.5703125" customWidth="1"/>
  </cols>
  <sheetData>
    <row r="3" spans="1:10" ht="48.95">
      <c r="D3" s="25"/>
      <c r="F3" s="26"/>
    </row>
    <row r="4" spans="1:10" ht="33.6">
      <c r="B4" s="27"/>
      <c r="C4" s="27"/>
      <c r="D4" s="28"/>
      <c r="F4" s="29" t="s">
        <v>0</v>
      </c>
    </row>
    <row r="5" spans="1:10">
      <c r="A5" s="30"/>
      <c r="B5" s="31"/>
      <c r="C5" s="31"/>
      <c r="D5" s="27"/>
    </row>
    <row r="6" spans="1:10" ht="21">
      <c r="A6" s="30"/>
      <c r="B6" s="31"/>
      <c r="C6" s="31"/>
      <c r="D6" s="27"/>
      <c r="E6" s="32"/>
      <c r="F6" s="33" t="s">
        <v>1</v>
      </c>
      <c r="H6" s="34"/>
    </row>
    <row r="7" spans="1:10" ht="21">
      <c r="A7" s="30"/>
      <c r="B7" s="35"/>
      <c r="C7" s="36"/>
      <c r="D7" s="27"/>
      <c r="H7" s="37"/>
      <c r="I7" s="38"/>
      <c r="J7" s="39"/>
    </row>
    <row r="8" spans="1:10" s="42" customFormat="1" ht="21">
      <c r="A8" s="40"/>
      <c r="B8" s="15"/>
      <c r="C8" s="16"/>
      <c r="D8" s="41"/>
    </row>
    <row r="9" spans="1:10" s="42" customFormat="1" ht="21">
      <c r="A9" s="40"/>
      <c r="B9" s="15"/>
      <c r="C9" s="16"/>
      <c r="D9" s="41"/>
    </row>
    <row r="10" spans="1:10" s="42" customFormat="1" ht="21">
      <c r="A10" s="40"/>
      <c r="B10" s="15"/>
      <c r="C10" s="16"/>
      <c r="D10" s="41"/>
    </row>
    <row r="11" spans="1:10" ht="27">
      <c r="B11" s="27"/>
      <c r="C11" s="17"/>
      <c r="D11" s="83" t="s">
        <v>2</v>
      </c>
      <c r="E11" s="82">
        <v>23.98</v>
      </c>
      <c r="F11" s="43">
        <v>0.3</v>
      </c>
      <c r="G11" s="44">
        <f>ROUNDUP(E11-(E11*F11),2)</f>
        <v>16.790000000000003</v>
      </c>
      <c r="H11" s="84" t="s">
        <v>3</v>
      </c>
    </row>
    <row r="12" spans="1:10" ht="18.600000000000001">
      <c r="C12" s="18"/>
      <c r="D12" s="19"/>
      <c r="H12" s="20"/>
    </row>
    <row r="13" spans="1:10" ht="27.75" customHeight="1">
      <c r="C13" s="18"/>
      <c r="D13" s="19"/>
      <c r="F13" s="45" t="s">
        <v>4</v>
      </c>
      <c r="H13" s="20"/>
    </row>
    <row r="14" spans="1:10">
      <c r="D14" s="46"/>
    </row>
    <row r="19" spans="3:9" ht="35.25" customHeight="1">
      <c r="C19" s="85" t="s">
        <v>5</v>
      </c>
      <c r="D19" s="85"/>
      <c r="E19" s="85"/>
      <c r="F19" s="85"/>
      <c r="G19" s="85"/>
      <c r="H19" s="85"/>
      <c r="I19" s="85"/>
    </row>
    <row r="21" spans="3:9" ht="17.45">
      <c r="C21" s="32"/>
      <c r="D21" s="48" t="s">
        <v>6</v>
      </c>
      <c r="E21" s="32"/>
      <c r="F21" s="32"/>
      <c r="G21" s="49" t="s">
        <v>7</v>
      </c>
      <c r="H21" s="32"/>
    </row>
    <row r="22" spans="3:9">
      <c r="C22" s="32"/>
      <c r="D22" s="32"/>
      <c r="E22" s="32"/>
      <c r="F22" s="32"/>
      <c r="G22" s="32"/>
      <c r="H22" s="32"/>
    </row>
    <row r="23" spans="3:9" ht="22.5">
      <c r="C23" s="32"/>
      <c r="D23" s="21"/>
      <c r="E23" s="32"/>
      <c r="F23" s="32"/>
      <c r="G23" s="50">
        <f>IF(D23/4&gt;50000,50000,D23/4)</f>
        <v>0</v>
      </c>
      <c r="H23" s="32"/>
    </row>
    <row r="24" spans="3:9">
      <c r="C24" s="32"/>
      <c r="D24" s="32"/>
      <c r="E24" s="32"/>
      <c r="F24" s="32"/>
      <c r="G24" s="32"/>
      <c r="H24" s="32"/>
    </row>
    <row r="25" spans="3:9">
      <c r="C25" s="32"/>
      <c r="D25" s="32"/>
      <c r="E25" s="32"/>
      <c r="F25" s="32"/>
      <c r="G25" s="32"/>
      <c r="H25" s="32"/>
    </row>
    <row r="26" spans="3:9">
      <c r="C26" s="32"/>
      <c r="D26" s="32"/>
      <c r="E26" s="32"/>
      <c r="F26" s="32"/>
      <c r="G26" s="32"/>
      <c r="H26" s="32"/>
    </row>
    <row r="29" spans="3:9" ht="22.5" customHeight="1">
      <c r="C29" s="85" t="s">
        <v>8</v>
      </c>
      <c r="D29" s="85"/>
      <c r="E29" s="85"/>
      <c r="F29" s="85"/>
      <c r="G29" s="85"/>
      <c r="H29" s="85"/>
      <c r="I29" s="85"/>
    </row>
    <row r="30" spans="3:9" ht="15" customHeight="1">
      <c r="E30" s="32"/>
      <c r="F30" s="51" t="s">
        <v>9</v>
      </c>
      <c r="G30" s="52"/>
      <c r="H30" s="53"/>
    </row>
    <row r="31" spans="3:9" ht="18.95">
      <c r="E31" s="32"/>
      <c r="F31" s="52"/>
      <c r="G31" s="52"/>
      <c r="H31" s="53"/>
    </row>
    <row r="32" spans="3:9">
      <c r="E32" s="32"/>
      <c r="F32" s="32"/>
      <c r="G32" s="32"/>
    </row>
    <row r="33" spans="2:11" ht="17.45">
      <c r="E33" s="32"/>
      <c r="F33" s="48" t="s">
        <v>10</v>
      </c>
      <c r="G33" s="32"/>
    </row>
    <row r="34" spans="2:11">
      <c r="E34" s="32"/>
      <c r="F34" s="32"/>
      <c r="G34" s="32"/>
    </row>
    <row r="35" spans="2:11" ht="19.5">
      <c r="E35" s="32"/>
      <c r="F35" s="22"/>
      <c r="G35" s="32"/>
    </row>
    <row r="36" spans="2:11">
      <c r="E36" s="32"/>
      <c r="F36" s="32"/>
      <c r="G36" s="32"/>
    </row>
    <row r="37" spans="2:11" ht="15.6">
      <c r="E37" s="32"/>
      <c r="F37" s="54" t="str">
        <f>IF(F35&lt;50,"Angegebener Betrag liegt unter dem erforderlichen Mindestbetrag",IF(F35&gt;50000,"Angegebener Betrag liegt über dem Maximalbetrag",IF(F35&gt;G23,"Angegebener Betrag liegt über dem Maximalbetrag","")))</f>
        <v>Angegebener Betrag liegt unter dem erforderlichen Mindestbetrag</v>
      </c>
      <c r="G37" s="32"/>
    </row>
    <row r="38" spans="2:11">
      <c r="E38" s="32"/>
      <c r="F38" s="32"/>
      <c r="G38" s="32"/>
    </row>
    <row r="39" spans="2:11">
      <c r="E39" s="32"/>
      <c r="F39" s="32"/>
      <c r="G39" s="32"/>
    </row>
    <row r="41" spans="2:11" ht="22.5" customHeight="1">
      <c r="C41" s="85" t="s">
        <v>11</v>
      </c>
      <c r="D41" s="85"/>
      <c r="E41" s="85"/>
      <c r="F41" s="85"/>
      <c r="G41" s="85"/>
      <c r="H41" s="85"/>
      <c r="I41" s="85"/>
    </row>
    <row r="42" spans="2:11" ht="22.5" customHeight="1">
      <c r="C42" s="47"/>
      <c r="D42" s="47"/>
      <c r="E42" s="47"/>
      <c r="F42" s="47"/>
      <c r="G42" s="47"/>
      <c r="H42" s="47"/>
      <c r="I42" s="47"/>
    </row>
    <row r="44" spans="2:11" ht="17.45">
      <c r="B44" s="55" t="s">
        <v>12</v>
      </c>
      <c r="C44" s="32"/>
      <c r="D44" s="49" t="s">
        <v>13</v>
      </c>
      <c r="E44" s="32"/>
      <c r="F44" s="49" t="s">
        <v>14</v>
      </c>
      <c r="G44" s="32"/>
      <c r="H44" s="49" t="s">
        <v>15</v>
      </c>
      <c r="I44" s="32"/>
      <c r="J44" s="49" t="s">
        <v>16</v>
      </c>
      <c r="K44" s="32"/>
    </row>
    <row r="45" spans="2:11" ht="17.45">
      <c r="B45" s="56" t="s">
        <v>17</v>
      </c>
      <c r="C45" s="32"/>
      <c r="D45" s="56" t="s">
        <v>18</v>
      </c>
      <c r="E45" s="32"/>
      <c r="F45" s="56" t="s">
        <v>19</v>
      </c>
      <c r="G45" s="32"/>
      <c r="H45" s="49" t="s">
        <v>20</v>
      </c>
      <c r="I45" s="32"/>
      <c r="J45" s="49" t="s">
        <v>21</v>
      </c>
      <c r="K45" s="32"/>
    </row>
    <row r="47" spans="2:11" ht="23.45">
      <c r="B47" s="12">
        <f>IF(F35&gt;G23,G23,F35)</f>
        <v>0</v>
      </c>
      <c r="D47" s="14">
        <f>ROUNDDOWN(+B47/G11,0)</f>
        <v>0</v>
      </c>
      <c r="F47" s="14">
        <f>ROUNDDOWN(D47/10,0)</f>
        <v>0</v>
      </c>
      <c r="H47" s="14">
        <f>+D47+F47</f>
        <v>0</v>
      </c>
      <c r="J47" s="12">
        <f>+H47*E11</f>
        <v>0</v>
      </c>
    </row>
    <row r="51" spans="2:10">
      <c r="B51" s="32"/>
      <c r="C51" s="32"/>
      <c r="D51" s="32"/>
      <c r="E51" s="32"/>
      <c r="F51" s="32"/>
      <c r="G51" s="32"/>
      <c r="H51" s="57"/>
      <c r="I51" s="32"/>
      <c r="J51" s="32"/>
    </row>
    <row r="52" spans="2:10" ht="17.100000000000001">
      <c r="B52" s="87"/>
      <c r="C52" s="87"/>
      <c r="D52" s="87"/>
      <c r="E52" s="87"/>
      <c r="F52" s="87"/>
      <c r="G52" s="87"/>
      <c r="H52" s="87"/>
      <c r="I52" s="87"/>
      <c r="J52" s="87"/>
    </row>
    <row r="53" spans="2:10" ht="23.1">
      <c r="C53" s="88" t="s">
        <v>22</v>
      </c>
      <c r="D53" s="88"/>
      <c r="E53" s="88"/>
      <c r="F53" s="88"/>
      <c r="G53" s="88"/>
      <c r="H53" s="88"/>
      <c r="I53" s="88"/>
    </row>
    <row r="54" spans="2:10">
      <c r="C54" s="58"/>
      <c r="D54" s="58"/>
      <c r="E54" s="58"/>
      <c r="F54" s="58"/>
      <c r="G54" s="58"/>
      <c r="H54" s="58"/>
      <c r="I54" s="58"/>
    </row>
    <row r="55" spans="2:10">
      <c r="C55" s="58"/>
      <c r="D55" s="58"/>
      <c r="E55" s="58"/>
      <c r="F55" s="58"/>
      <c r="G55" s="58"/>
      <c r="H55" s="58"/>
      <c r="I55" s="58"/>
    </row>
    <row r="56" spans="2:10" ht="17.100000000000001">
      <c r="B56" s="59"/>
      <c r="C56" s="60"/>
      <c r="D56" s="58"/>
      <c r="E56" s="60"/>
      <c r="F56" s="60"/>
      <c r="G56" s="60"/>
      <c r="H56" s="58"/>
      <c r="I56" s="60"/>
      <c r="J56" s="59"/>
    </row>
    <row r="57" spans="2:10" ht="15.6" customHeight="1">
      <c r="C57" s="58"/>
      <c r="D57" s="58"/>
      <c r="E57" s="58"/>
      <c r="F57" s="58"/>
      <c r="G57" s="58"/>
      <c r="H57" s="58"/>
      <c r="I57" s="58"/>
    </row>
    <row r="58" spans="2:10" ht="15.6">
      <c r="C58" s="58"/>
      <c r="D58" s="58"/>
      <c r="E58" s="61"/>
      <c r="F58" s="58"/>
      <c r="G58" s="61"/>
      <c r="H58" s="58"/>
      <c r="I58" s="58"/>
    </row>
    <row r="59" spans="2:10" ht="24.95">
      <c r="C59" s="58"/>
      <c r="D59" s="58"/>
      <c r="E59" s="62">
        <f>+J47-B47</f>
        <v>0</v>
      </c>
      <c r="F59" s="63"/>
      <c r="G59" s="23" t="e">
        <f>E59/B47</f>
        <v>#DIV/0!</v>
      </c>
      <c r="H59" s="64"/>
      <c r="I59" s="58"/>
      <c r="J59" s="65"/>
    </row>
    <row r="60" spans="2:10" ht="24.95">
      <c r="C60" s="58"/>
      <c r="D60" s="58"/>
      <c r="E60" s="62"/>
      <c r="F60" s="66"/>
      <c r="G60" s="24"/>
      <c r="H60" s="24"/>
      <c r="I60" s="58"/>
    </row>
    <row r="61" spans="2:10" ht="24.95">
      <c r="E61" s="67"/>
      <c r="F61" s="37"/>
      <c r="G61" s="5"/>
      <c r="H61" s="68"/>
    </row>
    <row r="62" spans="2:10" ht="22.5" customHeight="1">
      <c r="B62" s="85" t="s">
        <v>23</v>
      </c>
      <c r="C62" s="85"/>
      <c r="D62" s="85"/>
      <c r="E62" s="85"/>
      <c r="F62" s="85"/>
      <c r="G62" s="85"/>
      <c r="H62" s="85"/>
      <c r="I62" s="85"/>
      <c r="J62" s="85"/>
    </row>
    <row r="63" spans="2:10" ht="24.95">
      <c r="E63" s="67"/>
      <c r="F63" s="69" t="s">
        <v>24</v>
      </c>
      <c r="G63" s="5"/>
      <c r="H63" s="68"/>
    </row>
    <row r="64" spans="2:10" ht="24.95">
      <c r="E64" s="67"/>
      <c r="F64" s="37"/>
      <c r="G64" s="5"/>
      <c r="H64" s="68"/>
    </row>
    <row r="65" spans="2:11" ht="17.45">
      <c r="B65" s="32"/>
      <c r="C65" s="32"/>
      <c r="D65" s="32"/>
      <c r="E65" s="70"/>
      <c r="F65" s="71" t="s">
        <v>25</v>
      </c>
      <c r="G65" s="32"/>
      <c r="H65" s="57"/>
      <c r="I65" s="32"/>
      <c r="J65" s="32"/>
      <c r="K65" s="32"/>
    </row>
    <row r="66" spans="2:11" ht="17.45">
      <c r="B66" s="32"/>
      <c r="C66" s="32"/>
      <c r="D66" s="32"/>
      <c r="E66" s="70"/>
      <c r="F66" s="71"/>
      <c r="G66" s="32"/>
      <c r="H66" s="57"/>
      <c r="I66" s="32"/>
      <c r="J66" s="32"/>
      <c r="K66" s="32"/>
    </row>
    <row r="67" spans="2:11" ht="17.45">
      <c r="B67" s="32"/>
      <c r="C67" s="32"/>
      <c r="D67" s="32"/>
      <c r="E67" s="70"/>
      <c r="F67" s="71"/>
      <c r="G67" s="32"/>
      <c r="H67" s="57"/>
      <c r="I67" s="32"/>
      <c r="J67" s="32"/>
      <c r="K67" s="32"/>
    </row>
    <row r="68" spans="2:11" ht="17.45">
      <c r="B68" s="48" t="s">
        <v>26</v>
      </c>
      <c r="C68" s="32"/>
      <c r="D68" s="49" t="s">
        <v>27</v>
      </c>
      <c r="E68" s="32"/>
      <c r="F68" s="49" t="s">
        <v>28</v>
      </c>
      <c r="G68" s="32"/>
      <c r="H68" s="55" t="s">
        <v>29</v>
      </c>
      <c r="I68" s="32"/>
      <c r="J68" s="49" t="s">
        <v>30</v>
      </c>
      <c r="K68" s="32"/>
    </row>
    <row r="69" spans="2:11" ht="17.45">
      <c r="B69" s="48" t="s">
        <v>31</v>
      </c>
      <c r="C69" s="32"/>
      <c r="D69" s="49" t="s">
        <v>32</v>
      </c>
      <c r="E69" s="32"/>
      <c r="F69" s="55" t="s">
        <v>33</v>
      </c>
      <c r="G69" s="32"/>
      <c r="H69" s="55" t="s">
        <v>34</v>
      </c>
      <c r="I69" s="32"/>
      <c r="J69" s="49" t="s">
        <v>35</v>
      </c>
      <c r="K69" s="32"/>
    </row>
    <row r="71" spans="2:11" ht="23.45">
      <c r="B71" s="6"/>
      <c r="D71" s="11">
        <f>IF(B71&lt;E11,-(1-(B71/E11)),IF(B71=E11,"0%",(B71/E11)-1))</f>
        <v>-1</v>
      </c>
      <c r="F71" s="12">
        <f>+$H$47*B71</f>
        <v>0</v>
      </c>
      <c r="H71" s="13">
        <f>+F71-$B$47</f>
        <v>0</v>
      </c>
      <c r="J71" s="11" t="e">
        <f>+H71/B47</f>
        <v>#DIV/0!</v>
      </c>
    </row>
    <row r="73" spans="2:11">
      <c r="H73" s="68"/>
    </row>
    <row r="74" spans="2:11">
      <c r="B74" s="32"/>
      <c r="C74" s="32"/>
      <c r="D74" s="32"/>
      <c r="E74" s="32"/>
      <c r="F74" s="32"/>
      <c r="G74" s="32"/>
      <c r="H74" s="32"/>
      <c r="I74" s="32"/>
      <c r="J74" s="32"/>
    </row>
    <row r="75" spans="2:11">
      <c r="B75" s="32"/>
      <c r="C75" s="32"/>
      <c r="D75" s="32"/>
      <c r="E75" s="32"/>
      <c r="F75" s="32"/>
      <c r="G75" s="32"/>
      <c r="H75" s="32"/>
      <c r="I75" s="32"/>
      <c r="J75" s="32"/>
    </row>
    <row r="76" spans="2:11" ht="23.45">
      <c r="B76" s="32"/>
      <c r="C76" s="32"/>
      <c r="D76" s="86" t="s">
        <v>36</v>
      </c>
      <c r="E76" s="86"/>
      <c r="F76" s="86"/>
      <c r="G76" s="86"/>
      <c r="H76" s="86"/>
      <c r="I76" s="32"/>
      <c r="J76" s="32"/>
    </row>
    <row r="77" spans="2:11" ht="12" customHeight="1">
      <c r="B77" s="32"/>
      <c r="C77" s="32"/>
      <c r="D77" s="72"/>
      <c r="E77" s="72"/>
      <c r="F77" s="72"/>
      <c r="G77" s="72"/>
      <c r="H77" s="72"/>
      <c r="I77" s="32"/>
      <c r="J77" s="32"/>
    </row>
    <row r="78" spans="2:11" ht="90" customHeight="1">
      <c r="B78" s="32"/>
      <c r="C78" s="32"/>
      <c r="D78" s="73" t="s">
        <v>37</v>
      </c>
      <c r="E78" s="74" t="s">
        <v>38</v>
      </c>
      <c r="F78" s="75" t="s">
        <v>39</v>
      </c>
      <c r="G78" s="75" t="s">
        <v>40</v>
      </c>
      <c r="H78" s="76" t="s">
        <v>41</v>
      </c>
      <c r="I78" s="32"/>
      <c r="J78" s="32"/>
    </row>
    <row r="79" spans="2:11" ht="15.95">
      <c r="B79" s="32"/>
      <c r="C79" s="32"/>
      <c r="D79" s="8">
        <v>-0.4</v>
      </c>
      <c r="E79" s="2">
        <f>+$E$11*(1+D79)</f>
        <v>14.388</v>
      </c>
      <c r="F79" s="77">
        <f>+$H$47*E79</f>
        <v>0</v>
      </c>
      <c r="G79" s="78">
        <f>+F79-$B$47</f>
        <v>0</v>
      </c>
      <c r="H79" s="1" t="e">
        <f>+G79/$B$47</f>
        <v>#DIV/0!</v>
      </c>
      <c r="I79" s="32"/>
      <c r="J79" s="32"/>
    </row>
    <row r="80" spans="2:11" ht="15.95">
      <c r="B80" s="32"/>
      <c r="C80" s="32"/>
      <c r="D80" s="8">
        <v>-0.3</v>
      </c>
      <c r="E80" s="3">
        <f t="shared" ref="E80:E86" si="0">+$E$11*(1+D80)</f>
        <v>16.785999999999998</v>
      </c>
      <c r="F80" s="78">
        <f t="shared" ref="F80:F86" si="1">+$H$47*E80</f>
        <v>0</v>
      </c>
      <c r="G80" s="78">
        <f t="shared" ref="G80:G86" si="2">+F80-$B$47</f>
        <v>0</v>
      </c>
      <c r="H80" s="1" t="e">
        <f t="shared" ref="H80:H86" si="3">+G80/$B$47</f>
        <v>#DIV/0!</v>
      </c>
      <c r="I80" s="32"/>
      <c r="J80" s="32"/>
    </row>
    <row r="81" spans="2:10" ht="15.95">
      <c r="B81" s="32"/>
      <c r="C81" s="32"/>
      <c r="D81" s="8">
        <v>-0.2</v>
      </c>
      <c r="E81" s="3">
        <f t="shared" si="0"/>
        <v>19.184000000000001</v>
      </c>
      <c r="F81" s="78">
        <f t="shared" si="1"/>
        <v>0</v>
      </c>
      <c r="G81" s="78">
        <f t="shared" si="2"/>
        <v>0</v>
      </c>
      <c r="H81" s="1" t="e">
        <f t="shared" si="3"/>
        <v>#DIV/0!</v>
      </c>
      <c r="I81" s="32"/>
      <c r="J81" s="32"/>
    </row>
    <row r="82" spans="2:10" ht="15.95">
      <c r="B82" s="32"/>
      <c r="C82" s="32"/>
      <c r="D82" s="8">
        <v>-0.1</v>
      </c>
      <c r="E82" s="3">
        <f t="shared" si="0"/>
        <v>21.582000000000001</v>
      </c>
      <c r="F82" s="78">
        <f t="shared" si="1"/>
        <v>0</v>
      </c>
      <c r="G82" s="78">
        <f t="shared" si="2"/>
        <v>0</v>
      </c>
      <c r="H82" s="1" t="e">
        <f t="shared" si="3"/>
        <v>#DIV/0!</v>
      </c>
      <c r="I82" s="32"/>
      <c r="J82" s="32"/>
    </row>
    <row r="83" spans="2:10" ht="15.95">
      <c r="B83" s="32"/>
      <c r="C83" s="32"/>
      <c r="D83" s="9">
        <v>0</v>
      </c>
      <c r="E83" s="4">
        <f t="shared" si="0"/>
        <v>23.98</v>
      </c>
      <c r="F83" s="79">
        <f t="shared" si="1"/>
        <v>0</v>
      </c>
      <c r="G83" s="79">
        <f t="shared" si="2"/>
        <v>0</v>
      </c>
      <c r="H83" s="7" t="e">
        <f t="shared" si="3"/>
        <v>#DIV/0!</v>
      </c>
      <c r="I83" s="32"/>
      <c r="J83" s="32"/>
    </row>
    <row r="84" spans="2:10" ht="15.95">
      <c r="B84" s="32"/>
      <c r="C84" s="32"/>
      <c r="D84" s="10">
        <v>0.1</v>
      </c>
      <c r="E84" s="3">
        <f t="shared" si="0"/>
        <v>26.378000000000004</v>
      </c>
      <c r="F84" s="78">
        <f t="shared" si="1"/>
        <v>0</v>
      </c>
      <c r="G84" s="78">
        <f t="shared" si="2"/>
        <v>0</v>
      </c>
      <c r="H84" s="1" t="e">
        <f t="shared" si="3"/>
        <v>#DIV/0!</v>
      </c>
      <c r="I84" s="32"/>
      <c r="J84" s="32"/>
    </row>
    <row r="85" spans="2:10" ht="15.95">
      <c r="B85" s="32"/>
      <c r="C85" s="32"/>
      <c r="D85" s="10">
        <v>0.2</v>
      </c>
      <c r="E85" s="3">
        <f t="shared" si="0"/>
        <v>28.776</v>
      </c>
      <c r="F85" s="78">
        <f t="shared" si="1"/>
        <v>0</v>
      </c>
      <c r="G85" s="78">
        <f t="shared" si="2"/>
        <v>0</v>
      </c>
      <c r="H85" s="1" t="e">
        <f t="shared" si="3"/>
        <v>#DIV/0!</v>
      </c>
      <c r="I85" s="32"/>
      <c r="J85" s="32"/>
    </row>
    <row r="86" spans="2:10" ht="15.95">
      <c r="B86" s="32"/>
      <c r="C86" s="32"/>
      <c r="D86" s="10">
        <v>0.3</v>
      </c>
      <c r="E86" s="3">
        <f t="shared" si="0"/>
        <v>31.174000000000003</v>
      </c>
      <c r="F86" s="78">
        <f t="shared" si="1"/>
        <v>0</v>
      </c>
      <c r="G86" s="78">
        <f t="shared" si="2"/>
        <v>0</v>
      </c>
      <c r="H86" s="1" t="e">
        <f t="shared" si="3"/>
        <v>#DIV/0!</v>
      </c>
      <c r="I86" s="32"/>
      <c r="J86" s="32"/>
    </row>
    <row r="87" spans="2:10">
      <c r="B87" s="32"/>
      <c r="C87" s="32"/>
      <c r="D87" s="32"/>
      <c r="E87" s="32"/>
      <c r="F87" s="32"/>
      <c r="G87" s="32"/>
      <c r="H87" s="32"/>
      <c r="I87" s="32"/>
      <c r="J87" s="32"/>
    </row>
    <row r="88" spans="2:10">
      <c r="B88" s="32"/>
      <c r="C88" s="32"/>
      <c r="D88" s="32"/>
      <c r="E88" s="32"/>
      <c r="F88" s="32"/>
      <c r="G88" s="32"/>
      <c r="H88" s="32"/>
      <c r="I88" s="32"/>
      <c r="J88" s="32"/>
    </row>
    <row r="89" spans="2:10" ht="23.45">
      <c r="B89" s="80" t="s">
        <v>42</v>
      </c>
      <c r="C89" s="32"/>
      <c r="D89" s="32"/>
      <c r="E89" s="32"/>
      <c r="F89" s="32"/>
      <c r="G89" s="32"/>
      <c r="H89" s="32"/>
      <c r="I89" s="32"/>
      <c r="J89" s="32"/>
    </row>
    <row r="90" spans="2:10">
      <c r="B90" s="32"/>
      <c r="C90" s="32"/>
      <c r="D90" s="32"/>
      <c r="E90" s="32"/>
      <c r="F90" s="32"/>
      <c r="G90" s="32"/>
      <c r="H90" s="32"/>
      <c r="I90" s="32"/>
      <c r="J90" s="32"/>
    </row>
    <row r="91" spans="2:10">
      <c r="B91" s="32" t="s">
        <v>43</v>
      </c>
      <c r="C91" s="32"/>
      <c r="D91" s="81"/>
      <c r="E91" s="32"/>
      <c r="F91" s="32"/>
      <c r="G91" s="32"/>
      <c r="H91" s="32"/>
      <c r="I91" s="32"/>
      <c r="J91" s="32"/>
    </row>
    <row r="92" spans="2:10">
      <c r="B92" s="32" t="s">
        <v>44</v>
      </c>
      <c r="C92" s="32"/>
      <c r="D92" s="32"/>
      <c r="E92" s="32"/>
      <c r="F92" s="32"/>
      <c r="G92" s="32"/>
      <c r="H92" s="32"/>
      <c r="I92" s="32"/>
      <c r="J92" s="32"/>
    </row>
    <row r="93" spans="2:10">
      <c r="B93" s="32" t="s">
        <v>45</v>
      </c>
      <c r="C93" s="32"/>
      <c r="D93" s="32"/>
      <c r="E93" s="32"/>
      <c r="F93" s="32"/>
      <c r="G93" s="32"/>
      <c r="H93" s="32"/>
      <c r="I93" s="32"/>
      <c r="J93" s="32"/>
    </row>
  </sheetData>
  <sheetProtection algorithmName="SHA-512" hashValue="77ENKDYz8K96+ckQxd0LrIlE6Iy64rerhNco4LFHr46fqOWNZtswH6oCBQOeIdtA/sDyhruNiUbCK9xYU4DAEA==" saltValue="E7RAg8NMsplDoWM1h0HTow==" spinCount="100000" sheet="1" objects="1" selectLockedCells="1"/>
  <mergeCells count="7">
    <mergeCell ref="C29:I29"/>
    <mergeCell ref="C41:I41"/>
    <mergeCell ref="C19:I19"/>
    <mergeCell ref="D76:H76"/>
    <mergeCell ref="B52:J52"/>
    <mergeCell ref="C53:I53"/>
    <mergeCell ref="B62:J62"/>
  </mergeCells>
  <conditionalFormatting sqref="E79:E86">
    <cfRule type="cellIs" dxfId="2" priority="1" operator="lessThan">
      <formula>$C$8</formula>
    </cfRule>
  </conditionalFormatting>
  <conditionalFormatting sqref="F79:F86">
    <cfRule type="cellIs" dxfId="1" priority="2" operator="lessThan">
      <formula>#REF!</formula>
    </cfRule>
  </conditionalFormatting>
  <conditionalFormatting sqref="G79:H86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2CE37772398E4A9958FD81B0C90A07" ma:contentTypeVersion="11" ma:contentTypeDescription="Create a new document." ma:contentTypeScope="" ma:versionID="bc66e4d0f780bf81bc212e280a2fc193">
  <xsd:schema xmlns:xsd="http://www.w3.org/2001/XMLSchema" xmlns:xs="http://www.w3.org/2001/XMLSchema" xmlns:p="http://schemas.microsoft.com/office/2006/metadata/properties" xmlns:ns2="f928b5fa-1d46-46a7-a1a3-248029f78f0b" xmlns:ns3="c71a235c-b320-4665-a603-d793eeb637af" targetNamespace="http://schemas.microsoft.com/office/2006/metadata/properties" ma:root="true" ma:fieldsID="8fcef525121a008d1191c63d4b923a32" ns2:_="" ns3:_="">
    <xsd:import namespace="f928b5fa-1d46-46a7-a1a3-248029f78f0b"/>
    <xsd:import namespace="c71a235c-b320-4665-a603-d793eeb637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8b5fa-1d46-46a7-a1a3-248029f7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3bb3131-6cc5-4e77-bc53-0d9f4a5bd0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a235c-b320-4665-a603-d793eeb637a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6a25b8-1050-4a75-bb36-e91e79443582}" ma:internalName="TaxCatchAll" ma:showField="CatchAllData" ma:web="c71a235c-b320-4665-a603-d793eeb63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28b5fa-1d46-46a7-a1a3-248029f78f0b">
      <Terms xmlns="http://schemas.microsoft.com/office/infopath/2007/PartnerControls"/>
    </lcf76f155ced4ddcb4097134ff3c332f>
    <TaxCatchAll xmlns="c71a235c-b320-4665-a603-d793eeb637af" xsi:nil="true"/>
  </documentManagement>
</p:properties>
</file>

<file path=customXml/itemProps1.xml><?xml version="1.0" encoding="utf-8"?>
<ds:datastoreItem xmlns:ds="http://schemas.openxmlformats.org/officeDocument/2006/customXml" ds:itemID="{C2B9961C-5A7B-46A8-AAA6-19E7562BBAAB}"/>
</file>

<file path=customXml/itemProps2.xml><?xml version="1.0" encoding="utf-8"?>
<ds:datastoreItem xmlns:ds="http://schemas.openxmlformats.org/officeDocument/2006/customXml" ds:itemID="{2D2A20F6-E711-4D2D-9BD5-A65BE7E23E51}"/>
</file>

<file path=customXml/itemProps3.xml><?xml version="1.0" encoding="utf-8"?>
<ds:datastoreItem xmlns:ds="http://schemas.openxmlformats.org/officeDocument/2006/customXml" ds:itemID="{EAAD6DBF-2C53-4FF7-BA5A-DAFE071D4D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DESSERRE Ariane</dc:creator>
  <cp:keywords/>
  <dc:description/>
  <cp:lastModifiedBy>VIRGIN Janina</cp:lastModifiedBy>
  <cp:revision/>
  <dcterms:created xsi:type="dcterms:W3CDTF">2023-09-25T09:15:03Z</dcterms:created>
  <dcterms:modified xsi:type="dcterms:W3CDTF">2026-09-14T09:58:04Z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0x010100302CE37772398E4A9958FD81B0C90A07</vt:lpwstr>
  </property>
</Properties>
</file>